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lo\Desktop\"/>
    </mc:Choice>
  </mc:AlternateContent>
  <xr:revisionPtr revIDLastSave="0" documentId="13_ncr:1_{0824315A-3FCC-40AB-AC5F-90058123383D}" xr6:coauthVersionLast="41" xr6:coauthVersionMax="41" xr10:uidLastSave="{00000000-0000-0000-0000-000000000000}"/>
  <bookViews>
    <workbookView xWindow="3765" yWindow="4275" windowWidth="18885" windowHeight="15435" xr2:uid="{76963E39-BEC0-4038-8268-D11C81329FFE}"/>
  </bookViews>
  <sheets>
    <sheet name="Data" sheetId="1" r:id="rId1"/>
    <sheet name="Avg-2ndD" sheetId="2" r:id="rId2"/>
    <sheet name="Var-Ske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6" i="1"/>
  <c r="M26" i="1"/>
  <c r="Y26" i="1"/>
  <c r="N27" i="1"/>
  <c r="D29" i="1"/>
  <c r="P29" i="1"/>
  <c r="E30" i="1"/>
  <c r="Q30" i="1"/>
  <c r="B30" i="1"/>
  <c r="V2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C11" i="1"/>
  <c r="P10" i="1"/>
  <c r="P20" i="1" s="1"/>
  <c r="Q10" i="1"/>
  <c r="Q21" i="1" s="1"/>
  <c r="R10" i="1"/>
  <c r="R22" i="1" s="1"/>
  <c r="S10" i="1"/>
  <c r="S23" i="1" s="1"/>
  <c r="T10" i="1"/>
  <c r="T24" i="1" s="1"/>
  <c r="U10" i="1"/>
  <c r="U24" i="1" s="1"/>
  <c r="V10" i="1"/>
  <c r="V24" i="1" s="1"/>
  <c r="W10" i="1"/>
  <c r="W24" i="1" s="1"/>
  <c r="X10" i="1"/>
  <c r="X23" i="1" s="1"/>
  <c r="Y10" i="1"/>
  <c r="Y24" i="1" s="1"/>
  <c r="C10" i="1"/>
  <c r="E15" i="1" s="1"/>
  <c r="D10" i="1"/>
  <c r="D20" i="1" s="1"/>
  <c r="E10" i="1"/>
  <c r="E21" i="1" s="1"/>
  <c r="F10" i="1"/>
  <c r="F22" i="1" s="1"/>
  <c r="G10" i="1"/>
  <c r="G23" i="1" s="1"/>
  <c r="H10" i="1"/>
  <c r="H24" i="1" s="1"/>
  <c r="I10" i="1"/>
  <c r="I24" i="1" s="1"/>
  <c r="J10" i="1"/>
  <c r="J24" i="1" s="1"/>
  <c r="K10" i="1"/>
  <c r="K24" i="1" s="1"/>
  <c r="L10" i="1"/>
  <c r="L24" i="1" s="1"/>
  <c r="M10" i="1"/>
  <c r="M24" i="1" s="1"/>
  <c r="N10" i="1"/>
  <c r="N24" i="1" s="1"/>
  <c r="O10" i="1"/>
  <c r="Q15" i="1" s="1"/>
  <c r="B10" i="1"/>
  <c r="B20" i="1" s="1"/>
  <c r="O22" i="1" l="1"/>
  <c r="B29" i="1"/>
  <c r="P30" i="1"/>
  <c r="D30" i="1"/>
  <c r="O29" i="1"/>
  <c r="C29" i="1"/>
  <c r="N28" i="1"/>
  <c r="Y27" i="1"/>
  <c r="M27" i="1"/>
  <c r="X26" i="1"/>
  <c r="L26" i="1"/>
  <c r="J22" i="1"/>
  <c r="B28" i="1"/>
  <c r="O30" i="1"/>
  <c r="C30" i="1"/>
  <c r="N29" i="1"/>
  <c r="Y28" i="1"/>
  <c r="M28" i="1"/>
  <c r="X27" i="1"/>
  <c r="L27" i="1"/>
  <c r="W26" i="1"/>
  <c r="K26" i="1"/>
  <c r="C22" i="1"/>
  <c r="B27" i="1"/>
  <c r="N30" i="1"/>
  <c r="Y29" i="1"/>
  <c r="M29" i="1"/>
  <c r="X28" i="1"/>
  <c r="L28" i="1"/>
  <c r="W27" i="1"/>
  <c r="K27" i="1"/>
  <c r="V26" i="1"/>
  <c r="J26" i="1"/>
  <c r="U21" i="1"/>
  <c r="Y30" i="1"/>
  <c r="M30" i="1"/>
  <c r="X29" i="1"/>
  <c r="L29" i="1"/>
  <c r="W28" i="1"/>
  <c r="K28" i="1"/>
  <c r="V27" i="1"/>
  <c r="J27" i="1"/>
  <c r="U26" i="1"/>
  <c r="I26" i="1"/>
  <c r="O28" i="1"/>
  <c r="B22" i="1"/>
  <c r="N21" i="1"/>
  <c r="X30" i="1"/>
  <c r="L30" i="1"/>
  <c r="W29" i="1"/>
  <c r="K29" i="1"/>
  <c r="V28" i="1"/>
  <c r="J28" i="1"/>
  <c r="U27" i="1"/>
  <c r="I27" i="1"/>
  <c r="T26" i="1"/>
  <c r="H26" i="1"/>
  <c r="X24" i="1"/>
  <c r="I21" i="1"/>
  <c r="W30" i="1"/>
  <c r="K30" i="1"/>
  <c r="V29" i="1"/>
  <c r="J29" i="1"/>
  <c r="U28" i="1"/>
  <c r="I28" i="1"/>
  <c r="T27" i="1"/>
  <c r="H27" i="1"/>
  <c r="S26" i="1"/>
  <c r="G26" i="1"/>
  <c r="Q24" i="1"/>
  <c r="Y20" i="1"/>
  <c r="V30" i="1"/>
  <c r="J30" i="1"/>
  <c r="U29" i="1"/>
  <c r="I29" i="1"/>
  <c r="T28" i="1"/>
  <c r="H28" i="1"/>
  <c r="S27" i="1"/>
  <c r="G27" i="1"/>
  <c r="R26" i="1"/>
  <c r="F26" i="1"/>
  <c r="E24" i="1"/>
  <c r="T20" i="1"/>
  <c r="U30" i="1"/>
  <c r="I30" i="1"/>
  <c r="T29" i="1"/>
  <c r="H29" i="1"/>
  <c r="S28" i="1"/>
  <c r="G28" i="1"/>
  <c r="R27" i="1"/>
  <c r="F27" i="1"/>
  <c r="Q26" i="1"/>
  <c r="E26" i="1"/>
  <c r="C28" i="1"/>
  <c r="P23" i="1"/>
  <c r="M20" i="1"/>
  <c r="T30" i="1"/>
  <c r="H30" i="1"/>
  <c r="S29" i="1"/>
  <c r="G29" i="1"/>
  <c r="R28" i="1"/>
  <c r="F28" i="1"/>
  <c r="Q27" i="1"/>
  <c r="E27" i="1"/>
  <c r="P26" i="1"/>
  <c r="P17" i="1" s="1"/>
  <c r="D26" i="1"/>
  <c r="D17" i="1" s="1"/>
  <c r="K23" i="1"/>
  <c r="H20" i="1"/>
  <c r="S30" i="1"/>
  <c r="G30" i="1"/>
  <c r="R29" i="1"/>
  <c r="F29" i="1"/>
  <c r="Q28" i="1"/>
  <c r="E28" i="1"/>
  <c r="P27" i="1"/>
  <c r="D27" i="1"/>
  <c r="O26" i="1"/>
  <c r="C26" i="1"/>
  <c r="D23" i="1"/>
  <c r="B26" i="1"/>
  <c r="R30" i="1"/>
  <c r="F30" i="1"/>
  <c r="Q29" i="1"/>
  <c r="E29" i="1"/>
  <c r="P28" i="1"/>
  <c r="D28" i="1"/>
  <c r="O27" i="1"/>
  <c r="C27" i="1"/>
  <c r="N26" i="1"/>
  <c r="I15" i="1"/>
  <c r="P15" i="1"/>
  <c r="B24" i="1"/>
  <c r="S24" i="1"/>
  <c r="G24" i="1"/>
  <c r="R23" i="1"/>
  <c r="F23" i="1"/>
  <c r="Q22" i="1"/>
  <c r="E22" i="1"/>
  <c r="P21" i="1"/>
  <c r="P14" i="1" s="1"/>
  <c r="D21" i="1"/>
  <c r="D14" i="1" s="1"/>
  <c r="O20" i="1"/>
  <c r="C20" i="1"/>
  <c r="O15" i="1"/>
  <c r="B23" i="1"/>
  <c r="R24" i="1"/>
  <c r="F24" i="1"/>
  <c r="Q23" i="1"/>
  <c r="E23" i="1"/>
  <c r="P22" i="1"/>
  <c r="D22" i="1"/>
  <c r="O21" i="1"/>
  <c r="C21" i="1"/>
  <c r="N20" i="1"/>
  <c r="M15" i="1"/>
  <c r="B21" i="1"/>
  <c r="P24" i="1"/>
  <c r="D24" i="1"/>
  <c r="O23" i="1"/>
  <c r="C23" i="1"/>
  <c r="N22" i="1"/>
  <c r="Y21" i="1"/>
  <c r="M21" i="1"/>
  <c r="M14" i="1" s="1"/>
  <c r="M17" i="1" s="1"/>
  <c r="X20" i="1"/>
  <c r="L20" i="1"/>
  <c r="D15" i="1"/>
  <c r="L15" i="1"/>
  <c r="O24" i="1"/>
  <c r="C24" i="1"/>
  <c r="N23" i="1"/>
  <c r="Y22" i="1"/>
  <c r="M22" i="1"/>
  <c r="X21" i="1"/>
  <c r="L21" i="1"/>
  <c r="W20" i="1"/>
  <c r="K20" i="1"/>
  <c r="W15" i="1"/>
  <c r="K15" i="1"/>
  <c r="Y23" i="1"/>
  <c r="M23" i="1"/>
  <c r="X22" i="1"/>
  <c r="L22" i="1"/>
  <c r="W21" i="1"/>
  <c r="K21" i="1"/>
  <c r="V20" i="1"/>
  <c r="J20" i="1"/>
  <c r="N15" i="1"/>
  <c r="V15" i="1"/>
  <c r="J15" i="1"/>
  <c r="L23" i="1"/>
  <c r="W22" i="1"/>
  <c r="K22" i="1"/>
  <c r="V21" i="1"/>
  <c r="J21" i="1"/>
  <c r="U20" i="1"/>
  <c r="I20" i="1"/>
  <c r="U15" i="1"/>
  <c r="W23" i="1"/>
  <c r="T15" i="1"/>
  <c r="H15" i="1"/>
  <c r="V23" i="1"/>
  <c r="J23" i="1"/>
  <c r="U22" i="1"/>
  <c r="I22" i="1"/>
  <c r="T21" i="1"/>
  <c r="H21" i="1"/>
  <c r="S20" i="1"/>
  <c r="G20" i="1"/>
  <c r="S15" i="1"/>
  <c r="G15" i="1"/>
  <c r="U23" i="1"/>
  <c r="I23" i="1"/>
  <c r="T22" i="1"/>
  <c r="H22" i="1"/>
  <c r="S21" i="1"/>
  <c r="G21" i="1"/>
  <c r="R20" i="1"/>
  <c r="F20" i="1"/>
  <c r="R15" i="1"/>
  <c r="F15" i="1"/>
  <c r="T23" i="1"/>
  <c r="H23" i="1"/>
  <c r="S22" i="1"/>
  <c r="G22" i="1"/>
  <c r="R21" i="1"/>
  <c r="F21" i="1"/>
  <c r="Q20" i="1"/>
  <c r="Q14" i="1" s="1"/>
  <c r="E20" i="1"/>
  <c r="Q17" i="1" l="1"/>
  <c r="R17" i="1"/>
  <c r="G17" i="1"/>
  <c r="S17" i="1"/>
  <c r="T17" i="1"/>
  <c r="V17" i="1"/>
  <c r="Y14" i="1"/>
  <c r="Y17" i="1" s="1"/>
  <c r="S14" i="1"/>
  <c r="F14" i="1"/>
  <c r="F17" i="1" s="1"/>
  <c r="H14" i="1"/>
  <c r="H17" i="1" s="1"/>
  <c r="U14" i="1"/>
  <c r="U17" i="1" s="1"/>
  <c r="R14" i="1"/>
  <c r="T14" i="1"/>
  <c r="E14" i="1"/>
  <c r="E17" i="1" s="1"/>
  <c r="B14" i="1"/>
  <c r="B17" i="1" s="1"/>
  <c r="N14" i="1"/>
  <c r="N17" i="1" s="1"/>
  <c r="O14" i="1"/>
  <c r="O17" i="1" s="1"/>
  <c r="C14" i="1"/>
  <c r="C17" i="1" s="1"/>
  <c r="L14" i="1"/>
  <c r="L17" i="1" s="1"/>
  <c r="K14" i="1"/>
  <c r="K17" i="1" s="1"/>
  <c r="X14" i="1"/>
  <c r="X17" i="1" s="1"/>
  <c r="W14" i="1"/>
  <c r="W17" i="1" s="1"/>
  <c r="J14" i="1"/>
  <c r="J17" i="1" s="1"/>
  <c r="V14" i="1"/>
  <c r="G14" i="1"/>
  <c r="I14" i="1"/>
  <c r="I17" i="1" s="1"/>
</calcChain>
</file>

<file path=xl/sharedStrings.xml><?xml version="1.0" encoding="utf-8"?>
<sst xmlns="http://schemas.openxmlformats.org/spreadsheetml/2006/main" count="12" uniqueCount="12">
  <si>
    <t>Dissenting votes</t>
  </si>
  <si>
    <t>Other</t>
  </si>
  <si>
    <t>Avg</t>
  </si>
  <si>
    <t>Two-Yr Avg</t>
  </si>
  <si>
    <t>Three-Yr Avg</t>
  </si>
  <si>
    <t>Four-Yr Avg</t>
  </si>
  <si>
    <t>Discrete 2nd Deriv</t>
  </si>
  <si>
    <t>(x-mu)^2*f</t>
  </si>
  <si>
    <t>VARIANCE</t>
  </si>
  <si>
    <t>Number of Dissenting Votes on Merit Cases Decided, U.S. Supreme Court, October Term (Source: SCOTUSBlog.com)</t>
  </si>
  <si>
    <t>SKEWNESS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</si>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</sst>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r>
              <a:rPr lang="en-US" sz="2400" b="1"/>
              <a:t>Average Number of Dissenting Votes per Merit</a:t>
            </a:r>
            <a:r>
              <a:rPr lang="en-US" sz="2400" b="1" baseline="0"/>
              <a:t> Case Decision, U.S. Supreme Court (October Terms)</a:t>
            </a:r>
            <a:br>
              <a:rPr lang="en-US" sz="2400" b="1" baseline="0"/>
            </a:br>
            <a:r>
              <a:rPr lang="en-US" sz="1200" b="1" baseline="0"/>
              <a:t>M. Salomone ( @matthematician ) - Source: SCOTUSBlog.com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This Year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Data!$E$2:$Y$2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Data!$E$10:$Y$10</c:f>
              <c:numCache>
                <c:formatCode>General</c:formatCode>
                <c:ptCount val="21"/>
                <c:pt idx="0">
                  <c:v>1.6125</c:v>
                </c:pt>
                <c:pt idx="1">
                  <c:v>1.7662337662337662</c:v>
                </c:pt>
                <c:pt idx="2">
                  <c:v>1.8</c:v>
                </c:pt>
                <c:pt idx="3">
                  <c:v>1.7901234567901234</c:v>
                </c:pt>
                <c:pt idx="4">
                  <c:v>1.45</c:v>
                </c:pt>
                <c:pt idx="5">
                  <c:v>1.5569620253164558</c:v>
                </c:pt>
                <c:pt idx="6">
                  <c:v>1.675</c:v>
                </c:pt>
                <c:pt idx="7">
                  <c:v>1.2222222222222223</c:v>
                </c:pt>
                <c:pt idx="8">
                  <c:v>1.8055555555555556</c:v>
                </c:pt>
                <c:pt idx="9">
                  <c:v>1.8591549295774648</c:v>
                </c:pt>
                <c:pt idx="10">
                  <c:v>2.037974683544304</c:v>
                </c:pt>
                <c:pt idx="11">
                  <c:v>1.4534883720930232</c:v>
                </c:pt>
                <c:pt idx="12">
                  <c:v>1.375</c:v>
                </c:pt>
                <c:pt idx="13">
                  <c:v>1.5866666666666667</c:v>
                </c:pt>
                <c:pt idx="14">
                  <c:v>1.641025641025641</c:v>
                </c:pt>
                <c:pt idx="15">
                  <c:v>1.0136986301369864</c:v>
                </c:pt>
                <c:pt idx="16">
                  <c:v>1.7837837837837838</c:v>
                </c:pt>
                <c:pt idx="17">
                  <c:v>1.1052631578947369</c:v>
                </c:pt>
                <c:pt idx="18">
                  <c:v>0.97101449275362317</c:v>
                </c:pt>
                <c:pt idx="19">
                  <c:v>1.7605633802816902</c:v>
                </c:pt>
                <c:pt idx="20">
                  <c:v>1.9166666666666667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6-4D6D-B6CE-4B59F9F53121}"/>
            </c:ext>
          </c:extLst>
        </c:ser>
        <c:ser>
          <c:idx val="0"/>
          <c:order val="1"/>
          <c:tx>
            <c:v>Four Years Ending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Data!$E$2:$Y$2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Data!$E$13:$Y$13</c:f>
              <c:numCache>
                <c:formatCode>General</c:formatCode>
                <c:ptCount val="21"/>
                <c:pt idx="0">
                  <c:v>1.4881656804733727</c:v>
                </c:pt>
                <c:pt idx="1">
                  <c:v>1.5855855855855856</c:v>
                </c:pt>
                <c:pt idx="2">
                  <c:v>1.629080118694362</c:v>
                </c:pt>
                <c:pt idx="3">
                  <c:v>1.7430340557275541</c:v>
                </c:pt>
                <c:pt idx="4">
                  <c:v>1.7027863777089782</c:v>
                </c:pt>
                <c:pt idx="5">
                  <c:v>1.6523076923076923</c:v>
                </c:pt>
                <c:pt idx="6">
                  <c:v>1.6187499999999999</c:v>
                </c:pt>
                <c:pt idx="7">
                  <c:v>1.4750000000000001</c:v>
                </c:pt>
                <c:pt idx="8">
                  <c:v>1.5576923076923077</c:v>
                </c:pt>
                <c:pt idx="9">
                  <c:v>1.6282894736842106</c:v>
                </c:pt>
                <c:pt idx="10">
                  <c:v>1.7227722772277227</c:v>
                </c:pt>
                <c:pt idx="11">
                  <c:v>1.7792207792207793</c:v>
                </c:pt>
                <c:pt idx="12">
                  <c:v>1.6708860759493671</c:v>
                </c:pt>
                <c:pt idx="13">
                  <c:v>1.609375</c:v>
                </c:pt>
                <c:pt idx="14">
                  <c:v>1.5109717868338557</c:v>
                </c:pt>
                <c:pt idx="15">
                  <c:v>1.4084967320261439</c:v>
                </c:pt>
                <c:pt idx="16">
                  <c:v>1.51</c:v>
                </c:pt>
                <c:pt idx="17">
                  <c:v>1.3887043189368771</c:v>
                </c:pt>
                <c:pt idx="18">
                  <c:v>1.2226027397260273</c:v>
                </c:pt>
                <c:pt idx="19">
                  <c:v>1.4068965517241379</c:v>
                </c:pt>
                <c:pt idx="20">
                  <c:v>1.4375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616-4D6D-B6CE-4B59F9F53121}"/>
            </c:ext>
          </c:extLst>
        </c:ser>
        <c:ser>
          <c:idx val="2"/>
          <c:order val="2"/>
          <c:tx>
            <c:v>Discrete 2nd Der.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Data!$E$2:$Y$2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Data!$E$15:$X$15</c:f>
              <c:numCache>
                <c:formatCode>General</c:formatCode>
                <c:ptCount val="20"/>
                <c:pt idx="0">
                  <c:v>0.12347762292937735</c:v>
                </c:pt>
                <c:pt idx="1">
                  <c:v>0.12967365101867964</c:v>
                </c:pt>
                <c:pt idx="2">
                  <c:v>1.3398702634813964E-2</c:v>
                </c:pt>
                <c:pt idx="3">
                  <c:v>0.41890829127116053</c:v>
                </c:pt>
                <c:pt idx="4">
                  <c:v>0.54819730947543888</c:v>
                </c:pt>
                <c:pt idx="5">
                  <c:v>2.3232796791164967E-2</c:v>
                </c:pt>
                <c:pt idx="6">
                  <c:v>0.75321729957805872</c:v>
                </c:pt>
                <c:pt idx="7">
                  <c:v>1.3005087722773583</c:v>
                </c:pt>
                <c:pt idx="8">
                  <c:v>0.71480057678466491</c:v>
                </c:pt>
                <c:pt idx="9">
                  <c:v>0.25384377866321373</c:v>
                </c:pt>
                <c:pt idx="10">
                  <c:v>0.9431252695964053</c:v>
                </c:pt>
                <c:pt idx="11">
                  <c:v>0.62976018147283652</c:v>
                </c:pt>
                <c:pt idx="12">
                  <c:v>0.30945669129875758</c:v>
                </c:pt>
                <c:pt idx="13">
                  <c:v>0.15089806215164628</c:v>
                </c:pt>
                <c:pt idx="14">
                  <c:v>0.89864235547454685</c:v>
                </c:pt>
                <c:pt idx="15">
                  <c:v>1.8078385056899835</c:v>
                </c:pt>
                <c:pt idx="16">
                  <c:v>1.8518470865654342</c:v>
                </c:pt>
                <c:pt idx="17">
                  <c:v>0.67871797311147708</c:v>
                </c:pt>
                <c:pt idx="18">
                  <c:v>1.085194948146974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16-4D6D-B6CE-4B59F9F5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921952"/>
        <c:axId val="66057616"/>
      </c:lineChart>
      <c:catAx>
        <c:axId val="19459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endParaRPr lang="en-US"/>
          </a:p>
        </c:txPr>
        <c:crossAx val="66057616"/>
        <c:crosses val="autoZero"/>
        <c:auto val="1"/>
        <c:lblAlgn val="ctr"/>
        <c:lblOffset val="100"/>
        <c:noMultiLvlLbl val="0"/>
      </c:catAx>
      <c:valAx>
        <c:axId val="6605761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endParaRPr lang="en-US"/>
          </a:p>
        </c:txPr>
        <c:crossAx val="19459219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Segoe UI Historic" panose="020B0502040204020203" pitchFamily="34" charset="0"/>
          <a:ea typeface="Segoe UI Historic" panose="020B0502040204020203" pitchFamily="34" charset="0"/>
          <a:cs typeface="Segoe UI Historic" panose="020B0502040204020203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r>
              <a:rPr lang="en-US" sz="2000" b="1"/>
              <a:t>Variance and Skewness in Distributions of Dissenting Vote Counts on Merit Cases, U.S. Supreme Court, October Terms</a:t>
            </a:r>
            <a:br>
              <a:rPr lang="en-US" sz="2000" b="1"/>
            </a:br>
            <a:r>
              <a:rPr lang="en-US" sz="1400" b="1"/>
              <a:t>M. Salomone ( @matthematician ) - Source:  SCOTUSBlog.com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Variance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Data!$B$2:$Y$2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Data!$B$14:$Y$14</c:f>
              <c:numCache>
                <c:formatCode>General</c:formatCode>
                <c:ptCount val="24"/>
                <c:pt idx="0">
                  <c:v>2.3054802770249925</c:v>
                </c:pt>
                <c:pt idx="1">
                  <c:v>2.5861111111111108</c:v>
                </c:pt>
                <c:pt idx="2">
                  <c:v>2.4931690929451285</c:v>
                </c:pt>
                <c:pt idx="3">
                  <c:v>2.670727848101266</c:v>
                </c:pt>
                <c:pt idx="4">
                  <c:v>2.813055365686945</c:v>
                </c:pt>
                <c:pt idx="5">
                  <c:v>3.1142857142857148</c:v>
                </c:pt>
                <c:pt idx="6">
                  <c:v>2.9429012345679011</c:v>
                </c:pt>
                <c:pt idx="7">
                  <c:v>2.7316455696202535</c:v>
                </c:pt>
                <c:pt idx="8">
                  <c:v>2.8653034728984097</c:v>
                </c:pt>
                <c:pt idx="9">
                  <c:v>2.6778481012658228</c:v>
                </c:pt>
                <c:pt idx="10">
                  <c:v>2.4</c:v>
                </c:pt>
                <c:pt idx="11">
                  <c:v>3.0602503912363068</c:v>
                </c:pt>
                <c:pt idx="12">
                  <c:v>2.2084507042253518</c:v>
                </c:pt>
                <c:pt idx="13">
                  <c:v>2.7293086660175265</c:v>
                </c:pt>
                <c:pt idx="14">
                  <c:v>2.5331053351573187</c:v>
                </c:pt>
                <c:pt idx="15">
                  <c:v>2.5158227848101267</c:v>
                </c:pt>
                <c:pt idx="16">
                  <c:v>2.7052252252252251</c:v>
                </c:pt>
                <c:pt idx="17">
                  <c:v>3.1681651681651681</c:v>
                </c:pt>
                <c:pt idx="18">
                  <c:v>2.3470319634703198</c:v>
                </c:pt>
                <c:pt idx="19">
                  <c:v>2.8567197334320622</c:v>
                </c:pt>
                <c:pt idx="20">
                  <c:v>1.6687719298245616</c:v>
                </c:pt>
                <c:pt idx="21">
                  <c:v>1.8815004262574597</c:v>
                </c:pt>
                <c:pt idx="22">
                  <c:v>2.8132796780684104</c:v>
                </c:pt>
                <c:pt idx="23">
                  <c:v>2.9225352112676055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114-4965-9705-06DD6C0595B4}"/>
            </c:ext>
          </c:extLst>
        </c:ser>
        <c:ser>
          <c:idx val="0"/>
          <c:order val="1"/>
          <c:tx>
            <c:v>Skewness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Data!$B$2:$Y$2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Data!$B$17:$Y$17</c:f>
              <c:numCache>
                <c:formatCode>General</c:formatCode>
                <c:ptCount val="24"/>
                <c:pt idx="0">
                  <c:v>0.65230029550116064</c:v>
                </c:pt>
                <c:pt idx="1">
                  <c:v>0.28495626418134251</c:v>
                </c:pt>
                <c:pt idx="2">
                  <c:v>0.55725193812533624</c:v>
                </c:pt>
                <c:pt idx="3">
                  <c:v>0.35205921322050598</c:v>
                </c:pt>
                <c:pt idx="4">
                  <c:v>0.15116089878094255</c:v>
                </c:pt>
                <c:pt idx="5">
                  <c:v>0.172621113215085</c:v>
                </c:pt>
                <c:pt idx="6">
                  <c:v>0.13201256080664237</c:v>
                </c:pt>
                <c:pt idx="7">
                  <c:v>0.46895980224130096</c:v>
                </c:pt>
                <c:pt idx="8">
                  <c:v>0.41997437269106491</c:v>
                </c:pt>
                <c:pt idx="9">
                  <c:v>0.21396157991498707</c:v>
                </c:pt>
                <c:pt idx="10">
                  <c:v>0.68770394731468387</c:v>
                </c:pt>
                <c:pt idx="11">
                  <c:v>0.23161165922500054</c:v>
                </c:pt>
                <c:pt idx="12">
                  <c:v>5.8015829238201769E-2</c:v>
                </c:pt>
                <c:pt idx="13">
                  <c:v>-0.11020794889498835</c:v>
                </c:pt>
                <c:pt idx="14">
                  <c:v>0.50776618358007053</c:v>
                </c:pt>
                <c:pt idx="15">
                  <c:v>0.65841062195066691</c:v>
                </c:pt>
                <c:pt idx="16">
                  <c:v>0.34319734734627366</c:v>
                </c:pt>
                <c:pt idx="17">
                  <c:v>0.33720942612300336</c:v>
                </c:pt>
                <c:pt idx="18">
                  <c:v>1.0288477906237274</c:v>
                </c:pt>
                <c:pt idx="19">
                  <c:v>0.15118251239284458</c:v>
                </c:pt>
                <c:pt idx="20">
                  <c:v>0.72259994077124723</c:v>
                </c:pt>
                <c:pt idx="21">
                  <c:v>1.0957512133054981</c:v>
                </c:pt>
                <c:pt idx="22">
                  <c:v>0.21321090548923513</c:v>
                </c:pt>
                <c:pt idx="23">
                  <c:v>2.7567259245658615E-2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114-4965-9705-06DD6C059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70128"/>
        <c:axId val="83893488"/>
      </c:lineChart>
      <c:catAx>
        <c:axId val="669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endParaRPr lang="en-US"/>
          </a:p>
        </c:txPr>
        <c:crossAx val="83893488"/>
        <c:crosses val="autoZero"/>
        <c:auto val="1"/>
        <c:lblAlgn val="ctr"/>
        <c:lblOffset val="100"/>
        <c:noMultiLvlLbl val="0"/>
      </c:catAx>
      <c:valAx>
        <c:axId val="8389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Historic" panose="020B0502040204020203" pitchFamily="34" charset="0"/>
                <a:ea typeface="Segoe UI Historic" panose="020B0502040204020203" pitchFamily="34" charset="0"/>
                <a:cs typeface="Segoe UI Historic" panose="020B0502040204020203" pitchFamily="34" charset="0"/>
              </a:defRPr>
            </a:pPr>
            <a:endParaRPr lang="en-US"/>
          </a:p>
        </c:txPr>
        <c:crossAx val="6697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Historic" panose="020B0502040204020203" pitchFamily="34" charset="0"/>
          <a:ea typeface="Segoe UI Historic" panose="020B0502040204020203" pitchFamily="34" charset="0"/>
          <a:cs typeface="Segoe UI Historic" panose="020B0502040204020203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07E1C6-019A-4AB0-89B2-B53D4CFE9703}">
  <sheetPr/>
  <sheetViews>
    <sheetView zoomScale="13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EE9C45-1795-4C6C-97DE-0301BE30F038}">
  <sheetPr/>
  <sheetViews>
    <sheetView zoomScale="13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F35B9-D46A-42B3-87F2-C18AAC912F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95C33A-5FA1-405E-B028-F15FF7D312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8CA9-21F6-44CC-80FB-45F07908B5A6}">
  <dimension ref="A1:Y30"/>
  <sheetViews>
    <sheetView tabSelected="1" zoomScale="70" zoomScaleNormal="70" workbookViewId="0">
      <selection activeCell="A17" sqref="A17:XFD17"/>
    </sheetView>
  </sheetViews>
  <sheetFormatPr defaultRowHeight="15" x14ac:dyDescent="0.25"/>
  <cols>
    <col min="1" max="1" width="15.7109375" bestFit="1" customWidth="1"/>
  </cols>
  <sheetData>
    <row r="1" spans="1:25" x14ac:dyDescent="0.25">
      <c r="A1" t="s">
        <v>9</v>
      </c>
    </row>
    <row r="2" spans="1:25" x14ac:dyDescent="0.25">
      <c r="A2" t="s">
        <v>0</v>
      </c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2001</v>
      </c>
      <c r="I2">
        <v>2002</v>
      </c>
      <c r="J2">
        <v>2003</v>
      </c>
      <c r="K2">
        <v>2004</v>
      </c>
      <c r="L2">
        <v>2005</v>
      </c>
      <c r="M2">
        <v>2006</v>
      </c>
      <c r="N2">
        <v>2007</v>
      </c>
      <c r="O2">
        <v>2008</v>
      </c>
      <c r="P2">
        <v>2009</v>
      </c>
      <c r="Q2">
        <v>2010</v>
      </c>
      <c r="R2">
        <v>2011</v>
      </c>
      <c r="S2">
        <v>2012</v>
      </c>
      <c r="T2">
        <v>2013</v>
      </c>
      <c r="U2">
        <v>2014</v>
      </c>
      <c r="V2">
        <v>2015</v>
      </c>
      <c r="W2">
        <v>2016</v>
      </c>
      <c r="X2">
        <v>2017</v>
      </c>
      <c r="Y2">
        <v>2018</v>
      </c>
    </row>
    <row r="3" spans="1:25" x14ac:dyDescent="0.25">
      <c r="A3">
        <v>0</v>
      </c>
      <c r="B3">
        <v>38</v>
      </c>
      <c r="C3">
        <v>34</v>
      </c>
      <c r="D3">
        <v>47</v>
      </c>
      <c r="E3">
        <v>34</v>
      </c>
      <c r="F3">
        <v>32</v>
      </c>
      <c r="G3">
        <v>36</v>
      </c>
      <c r="H3">
        <v>34</v>
      </c>
      <c r="I3">
        <v>41</v>
      </c>
      <c r="J3">
        <v>37</v>
      </c>
      <c r="K3">
        <v>34</v>
      </c>
      <c r="L3">
        <v>46</v>
      </c>
      <c r="M3">
        <v>28</v>
      </c>
      <c r="N3">
        <v>21</v>
      </c>
      <c r="O3">
        <v>26</v>
      </c>
      <c r="P3">
        <v>40</v>
      </c>
      <c r="Q3">
        <v>38</v>
      </c>
      <c r="R3">
        <v>33</v>
      </c>
      <c r="S3">
        <v>38</v>
      </c>
      <c r="T3">
        <v>48</v>
      </c>
      <c r="U3">
        <v>30</v>
      </c>
      <c r="V3">
        <v>38</v>
      </c>
      <c r="W3">
        <v>41</v>
      </c>
      <c r="X3">
        <v>28</v>
      </c>
      <c r="Y3">
        <v>27</v>
      </c>
    </row>
    <row r="4" spans="1:25" x14ac:dyDescent="0.25">
      <c r="A4">
        <v>1</v>
      </c>
      <c r="B4">
        <v>9</v>
      </c>
      <c r="C4">
        <v>6</v>
      </c>
      <c r="D4">
        <v>9</v>
      </c>
      <c r="E4">
        <v>7</v>
      </c>
      <c r="F4">
        <v>3</v>
      </c>
      <c r="G4">
        <v>7</v>
      </c>
      <c r="H4">
        <v>5</v>
      </c>
      <c r="I4">
        <v>4</v>
      </c>
      <c r="J4">
        <v>7</v>
      </c>
      <c r="K4">
        <v>5</v>
      </c>
      <c r="L4">
        <v>4</v>
      </c>
      <c r="M4">
        <v>9</v>
      </c>
      <c r="N4">
        <v>6</v>
      </c>
      <c r="O4">
        <v>4</v>
      </c>
      <c r="P4">
        <v>8</v>
      </c>
      <c r="Q4">
        <v>10</v>
      </c>
      <c r="R4">
        <v>8</v>
      </c>
      <c r="S4">
        <v>4</v>
      </c>
      <c r="T4">
        <v>2</v>
      </c>
      <c r="U4">
        <v>5</v>
      </c>
      <c r="V4">
        <v>9</v>
      </c>
      <c r="W4">
        <v>6</v>
      </c>
      <c r="X4">
        <v>6</v>
      </c>
      <c r="Y4">
        <v>5</v>
      </c>
    </row>
    <row r="5" spans="1:25" x14ac:dyDescent="0.25">
      <c r="A5">
        <v>2</v>
      </c>
      <c r="B5">
        <v>17</v>
      </c>
      <c r="C5">
        <v>13</v>
      </c>
      <c r="D5">
        <v>10</v>
      </c>
      <c r="E5">
        <v>13</v>
      </c>
      <c r="F5">
        <v>12</v>
      </c>
      <c r="G5">
        <v>6</v>
      </c>
      <c r="H5">
        <v>7</v>
      </c>
      <c r="I5">
        <v>8</v>
      </c>
      <c r="J5">
        <v>8</v>
      </c>
      <c r="K5">
        <v>10</v>
      </c>
      <c r="L5">
        <v>8</v>
      </c>
      <c r="M5">
        <v>8</v>
      </c>
      <c r="N5">
        <v>20</v>
      </c>
      <c r="O5">
        <v>13</v>
      </c>
      <c r="P5">
        <v>13</v>
      </c>
      <c r="Q5">
        <v>12</v>
      </c>
      <c r="R5">
        <v>6</v>
      </c>
      <c r="S5">
        <v>7</v>
      </c>
      <c r="T5">
        <v>7</v>
      </c>
      <c r="U5">
        <v>9</v>
      </c>
      <c r="V5">
        <v>16</v>
      </c>
      <c r="W5">
        <v>12</v>
      </c>
      <c r="X5">
        <v>11</v>
      </c>
      <c r="Y5">
        <v>8</v>
      </c>
    </row>
    <row r="6" spans="1:25" x14ac:dyDescent="0.25">
      <c r="A6">
        <v>3</v>
      </c>
      <c r="B6">
        <v>4</v>
      </c>
      <c r="C6">
        <v>12</v>
      </c>
      <c r="D6">
        <v>14</v>
      </c>
      <c r="E6">
        <v>8</v>
      </c>
      <c r="F6">
        <v>11</v>
      </c>
      <c r="G6">
        <v>10</v>
      </c>
      <c r="H6">
        <v>14</v>
      </c>
      <c r="I6">
        <v>12</v>
      </c>
      <c r="J6">
        <v>8</v>
      </c>
      <c r="K6">
        <v>15</v>
      </c>
      <c r="L6">
        <v>13</v>
      </c>
      <c r="M6">
        <v>3</v>
      </c>
      <c r="N6">
        <v>10</v>
      </c>
      <c r="O6">
        <v>13</v>
      </c>
      <c r="P6">
        <v>9</v>
      </c>
      <c r="Q6">
        <v>4</v>
      </c>
      <c r="R6">
        <v>13</v>
      </c>
      <c r="S6">
        <v>6</v>
      </c>
      <c r="T6">
        <v>6</v>
      </c>
      <c r="U6">
        <v>11</v>
      </c>
      <c r="V6">
        <v>9</v>
      </c>
      <c r="W6">
        <v>3</v>
      </c>
      <c r="X6">
        <v>7</v>
      </c>
      <c r="Y6">
        <v>11</v>
      </c>
    </row>
    <row r="7" spans="1:25" x14ac:dyDescent="0.25">
      <c r="A7">
        <v>4</v>
      </c>
      <c r="B7">
        <v>14</v>
      </c>
      <c r="C7">
        <v>16</v>
      </c>
      <c r="D7">
        <v>15</v>
      </c>
      <c r="E7">
        <v>18</v>
      </c>
      <c r="F7">
        <v>19</v>
      </c>
      <c r="G7">
        <v>26</v>
      </c>
      <c r="H7">
        <v>21</v>
      </c>
      <c r="I7">
        <v>15</v>
      </c>
      <c r="J7">
        <v>19</v>
      </c>
      <c r="K7">
        <v>16</v>
      </c>
      <c r="L7">
        <v>10</v>
      </c>
      <c r="M7">
        <v>24</v>
      </c>
      <c r="N7">
        <v>14</v>
      </c>
      <c r="O7">
        <v>23</v>
      </c>
      <c r="P7">
        <v>16</v>
      </c>
      <c r="Q7">
        <v>16</v>
      </c>
      <c r="R7">
        <v>15</v>
      </c>
      <c r="S7">
        <v>23</v>
      </c>
      <c r="T7">
        <v>10</v>
      </c>
      <c r="U7">
        <v>19</v>
      </c>
      <c r="V7">
        <v>4</v>
      </c>
      <c r="W7">
        <v>7</v>
      </c>
      <c r="X7">
        <v>19</v>
      </c>
      <c r="Y7">
        <v>21</v>
      </c>
    </row>
    <row r="8" spans="1:25" x14ac:dyDescent="0.25">
      <c r="A8" t="s">
        <v>1</v>
      </c>
      <c r="B8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10" spans="1:25" x14ac:dyDescent="0.25">
      <c r="A10" t="s">
        <v>2</v>
      </c>
      <c r="B10">
        <f>SUMPRODUCT($A3:$A7,B3:B7)/SUM(B3:B7)</f>
        <v>1.3536585365853659</v>
      </c>
      <c r="C10">
        <f t="shared" ref="C10:Y10" si="0">SUMPRODUCT($A3:$A7,C3:C7)/SUM(C3:C7)</f>
        <v>1.6296296296296295</v>
      </c>
      <c r="D10">
        <f t="shared" si="0"/>
        <v>1.3789473684210527</v>
      </c>
      <c r="E10">
        <f t="shared" si="0"/>
        <v>1.6125</v>
      </c>
      <c r="F10">
        <f t="shared" si="0"/>
        <v>1.7662337662337662</v>
      </c>
      <c r="G10">
        <f t="shared" si="0"/>
        <v>1.8</v>
      </c>
      <c r="H10">
        <f t="shared" si="0"/>
        <v>1.7901234567901234</v>
      </c>
      <c r="I10">
        <f t="shared" si="0"/>
        <v>1.45</v>
      </c>
      <c r="J10">
        <f t="shared" si="0"/>
        <v>1.5569620253164558</v>
      </c>
      <c r="K10">
        <f t="shared" si="0"/>
        <v>1.675</v>
      </c>
      <c r="L10">
        <f t="shared" si="0"/>
        <v>1.2222222222222223</v>
      </c>
      <c r="M10">
        <f t="shared" si="0"/>
        <v>1.8055555555555556</v>
      </c>
      <c r="N10">
        <f t="shared" si="0"/>
        <v>1.8591549295774648</v>
      </c>
      <c r="O10">
        <f t="shared" si="0"/>
        <v>2.037974683544304</v>
      </c>
      <c r="P10">
        <f t="shared" si="0"/>
        <v>1.4534883720930232</v>
      </c>
      <c r="Q10">
        <f t="shared" si="0"/>
        <v>1.375</v>
      </c>
      <c r="R10">
        <f t="shared" si="0"/>
        <v>1.5866666666666667</v>
      </c>
      <c r="S10">
        <f t="shared" si="0"/>
        <v>1.641025641025641</v>
      </c>
      <c r="T10">
        <f t="shared" si="0"/>
        <v>1.0136986301369864</v>
      </c>
      <c r="U10">
        <f t="shared" si="0"/>
        <v>1.7837837837837838</v>
      </c>
      <c r="V10">
        <f t="shared" si="0"/>
        <v>1.1052631578947369</v>
      </c>
      <c r="W10">
        <f t="shared" si="0"/>
        <v>0.97101449275362317</v>
      </c>
      <c r="X10">
        <f t="shared" si="0"/>
        <v>1.7605633802816902</v>
      </c>
      <c r="Y10">
        <f t="shared" si="0"/>
        <v>1.9166666666666667</v>
      </c>
    </row>
    <row r="11" spans="1:25" x14ac:dyDescent="0.25">
      <c r="A11" t="s">
        <v>3</v>
      </c>
      <c r="C11">
        <f>(SUMPRODUCT($A3:$A7,B3:B7)+SUMPRODUCT($A3:$A7,C3:C7))/SUM(B3:C7)</f>
        <v>1.49079754601227</v>
      </c>
      <c r="D11">
        <f t="shared" ref="D11:Y11" si="1">(SUMPRODUCT($A3:$A7,C3:C7)+SUMPRODUCT($A3:$A7,D3:D7))/SUM(C3:D7)</f>
        <v>1.4943181818181819</v>
      </c>
      <c r="E11">
        <f t="shared" si="1"/>
        <v>1.4857142857142858</v>
      </c>
      <c r="F11">
        <f t="shared" si="1"/>
        <v>1.6878980891719746</v>
      </c>
      <c r="G11">
        <f t="shared" si="1"/>
        <v>1.7839506172839505</v>
      </c>
      <c r="H11">
        <f t="shared" si="1"/>
        <v>1.7951807228915662</v>
      </c>
      <c r="I11">
        <f t="shared" si="1"/>
        <v>1.6211180124223603</v>
      </c>
      <c r="J11">
        <f t="shared" si="1"/>
        <v>1.5031446540880504</v>
      </c>
      <c r="K11">
        <f t="shared" si="1"/>
        <v>1.6163522012578617</v>
      </c>
      <c r="L11">
        <f t="shared" si="1"/>
        <v>1.4472049689440993</v>
      </c>
      <c r="M11">
        <f t="shared" si="1"/>
        <v>1.4967320261437909</v>
      </c>
      <c r="N11">
        <f t="shared" si="1"/>
        <v>1.8321678321678321</v>
      </c>
      <c r="O11">
        <f t="shared" si="1"/>
        <v>1.9533333333333334</v>
      </c>
      <c r="P11">
        <f t="shared" si="1"/>
        <v>1.7333333333333334</v>
      </c>
      <c r="Q11">
        <f t="shared" si="1"/>
        <v>1.4156626506024097</v>
      </c>
      <c r="R11">
        <f t="shared" si="1"/>
        <v>1.4774193548387098</v>
      </c>
      <c r="S11">
        <f t="shared" si="1"/>
        <v>1.6143790849673203</v>
      </c>
      <c r="T11">
        <f t="shared" si="1"/>
        <v>1.3377483443708609</v>
      </c>
      <c r="U11">
        <f t="shared" si="1"/>
        <v>1.4013605442176871</v>
      </c>
      <c r="V11">
        <f t="shared" si="1"/>
        <v>1.44</v>
      </c>
      <c r="W11">
        <f t="shared" si="1"/>
        <v>1.0413793103448277</v>
      </c>
      <c r="X11">
        <f t="shared" si="1"/>
        <v>1.3714285714285714</v>
      </c>
      <c r="Y11">
        <f t="shared" si="1"/>
        <v>1.8391608391608392</v>
      </c>
    </row>
    <row r="12" spans="1:25" x14ac:dyDescent="0.25">
      <c r="A12" t="s">
        <v>4</v>
      </c>
      <c r="D12">
        <f>(SUMPRODUCT($A$3:$A$7,B3:B7)+SUMPRODUCT($A$3:$A$7,C3:C7)+SUMPRODUCT($A$3:$A$7,D3:D7))/SUM(B3:D7)</f>
        <v>1.4496124031007751</v>
      </c>
      <c r="E12">
        <f t="shared" ref="E12:Y12" si="2">(SUMPRODUCT($A$3:$A$7,C3:C7)+SUMPRODUCT($A$3:$A$7,D3:D7)+SUMPRODUCT($A$3:$A$7,E3:E7))/SUM(C3:E7)</f>
        <v>1.53125</v>
      </c>
      <c r="F12">
        <f t="shared" si="2"/>
        <v>1.5714285714285714</v>
      </c>
      <c r="G12">
        <f t="shared" si="2"/>
        <v>1.7272727272727273</v>
      </c>
      <c r="H12">
        <f t="shared" si="2"/>
        <v>1.786008230452675</v>
      </c>
      <c r="I12">
        <f t="shared" si="2"/>
        <v>1.6829268292682926</v>
      </c>
      <c r="J12">
        <f t="shared" si="2"/>
        <v>1.6</v>
      </c>
      <c r="K12">
        <f t="shared" si="2"/>
        <v>1.5606694560669456</v>
      </c>
      <c r="L12">
        <f t="shared" si="2"/>
        <v>1.4833333333333334</v>
      </c>
      <c r="M12">
        <f t="shared" si="2"/>
        <v>1.5579399141630901</v>
      </c>
      <c r="N12">
        <f t="shared" si="2"/>
        <v>1.6116071428571428</v>
      </c>
      <c r="O12">
        <f t="shared" si="2"/>
        <v>1.9054054054054055</v>
      </c>
      <c r="P12">
        <f t="shared" si="2"/>
        <v>1.771186440677966</v>
      </c>
      <c r="Q12">
        <f t="shared" si="2"/>
        <v>1.616326530612245</v>
      </c>
      <c r="R12">
        <f t="shared" si="2"/>
        <v>1.4688796680497926</v>
      </c>
      <c r="S12">
        <f t="shared" si="2"/>
        <v>1.5321888412017168</v>
      </c>
      <c r="T12">
        <f t="shared" si="2"/>
        <v>1.4203539823008851</v>
      </c>
      <c r="U12">
        <f t="shared" si="2"/>
        <v>1.4844444444444445</v>
      </c>
      <c r="V12">
        <f t="shared" si="2"/>
        <v>1.3004484304932735</v>
      </c>
      <c r="W12">
        <f t="shared" si="2"/>
        <v>1.2922374429223744</v>
      </c>
      <c r="X12">
        <f t="shared" si="2"/>
        <v>1.2777777777777777</v>
      </c>
      <c r="Y12">
        <f t="shared" si="2"/>
        <v>1.5566037735849056</v>
      </c>
    </row>
    <row r="13" spans="1:25" x14ac:dyDescent="0.25">
      <c r="A13" t="s">
        <v>5</v>
      </c>
      <c r="E13">
        <f>(SUMPRODUCT($A$3:$A$7,B3:B7)+SUMPRODUCT($A$3:$A$7,C3:C7)+SUMPRODUCT($A$3:$A$7,D3:D7)+SUMPRODUCT($A$3:$A$7,E3:E7))/SUM(B3:E7)</f>
        <v>1.4881656804733727</v>
      </c>
      <c r="F13">
        <f t="shared" ref="F13:Y13" si="3">(SUMPRODUCT($A$3:$A$7,C3:C7)+SUMPRODUCT($A$3:$A$7,D3:D7)+SUMPRODUCT($A$3:$A$7,E3:E7)+SUMPRODUCT($A$3:$A$7,F3:F7))/SUM(C3:F7)</f>
        <v>1.5855855855855856</v>
      </c>
      <c r="G13">
        <f t="shared" si="3"/>
        <v>1.629080118694362</v>
      </c>
      <c r="H13">
        <f t="shared" si="3"/>
        <v>1.7430340557275541</v>
      </c>
      <c r="I13">
        <f t="shared" si="3"/>
        <v>1.7027863777089782</v>
      </c>
      <c r="J13">
        <f t="shared" si="3"/>
        <v>1.6523076923076923</v>
      </c>
      <c r="K13">
        <f t="shared" si="3"/>
        <v>1.6187499999999999</v>
      </c>
      <c r="L13">
        <f t="shared" si="3"/>
        <v>1.4750000000000001</v>
      </c>
      <c r="M13">
        <f t="shared" si="3"/>
        <v>1.5576923076923077</v>
      </c>
      <c r="N13">
        <f t="shared" si="3"/>
        <v>1.6282894736842106</v>
      </c>
      <c r="O13">
        <f t="shared" si="3"/>
        <v>1.7227722772277227</v>
      </c>
      <c r="P13">
        <f t="shared" si="3"/>
        <v>1.7792207792207793</v>
      </c>
      <c r="Q13">
        <f t="shared" si="3"/>
        <v>1.6708860759493671</v>
      </c>
      <c r="R13">
        <f t="shared" si="3"/>
        <v>1.609375</v>
      </c>
      <c r="S13">
        <f t="shared" si="3"/>
        <v>1.5109717868338557</v>
      </c>
      <c r="T13">
        <f t="shared" si="3"/>
        <v>1.4084967320261439</v>
      </c>
      <c r="U13">
        <f t="shared" si="3"/>
        <v>1.51</v>
      </c>
      <c r="V13">
        <f t="shared" si="3"/>
        <v>1.3887043189368771</v>
      </c>
      <c r="W13">
        <f t="shared" si="3"/>
        <v>1.2226027397260273</v>
      </c>
      <c r="X13">
        <f t="shared" si="3"/>
        <v>1.4068965517241379</v>
      </c>
      <c r="Y13">
        <f t="shared" si="3"/>
        <v>1.4375</v>
      </c>
    </row>
    <row r="14" spans="1:25" x14ac:dyDescent="0.25">
      <c r="A14" t="s">
        <v>8</v>
      </c>
      <c r="B14">
        <f>SUM(B20:B24)/(SUM(B3:B7)-1)</f>
        <v>2.3054802770249925</v>
      </c>
      <c r="C14">
        <f>SUM(C20:C24)/(SUM(C3:C7)-1)</f>
        <v>2.5861111111111108</v>
      </c>
      <c r="D14">
        <f>SUM(D20:D24)/(SUM(D3:D7)-1)</f>
        <v>2.4931690929451285</v>
      </c>
      <c r="E14">
        <f>SUM(E20:E24)/(SUM(E3:E7)-1)</f>
        <v>2.670727848101266</v>
      </c>
      <c r="F14">
        <f>SUM(F20:F24)/(SUM(F3:F7)-1)</f>
        <v>2.813055365686945</v>
      </c>
      <c r="G14">
        <f>SUM(G20:G24)/(SUM(G3:G7)-1)</f>
        <v>3.1142857142857148</v>
      </c>
      <c r="H14">
        <f>SUM(H20:H24)/(SUM(H3:H7)-1)</f>
        <v>2.9429012345679011</v>
      </c>
      <c r="I14">
        <f>SUM(I20:I24)/(SUM(I3:I7)-1)</f>
        <v>2.7316455696202535</v>
      </c>
      <c r="J14">
        <f>SUM(J20:J24)/(SUM(J3:J7)-1)</f>
        <v>2.8653034728984097</v>
      </c>
      <c r="K14">
        <f>SUM(K20:K24)/(SUM(K3:K7)-1)</f>
        <v>2.6778481012658228</v>
      </c>
      <c r="L14">
        <f>SUM(L20:L24)/(SUM(L3:L7)-1)</f>
        <v>2.4</v>
      </c>
      <c r="M14">
        <f>SUM(M20:M24)/(SUM(M3:M7)-1)</f>
        <v>3.0602503912363068</v>
      </c>
      <c r="N14">
        <f>SUM(N20:N24)/(SUM(N3:N7)-1)</f>
        <v>2.2084507042253518</v>
      </c>
      <c r="O14">
        <f>SUM(O20:O24)/(SUM(O3:O7)-1)</f>
        <v>2.7293086660175265</v>
      </c>
      <c r="P14">
        <f>SUM(P20:P24)/(SUM(P3:P7)-1)</f>
        <v>2.5331053351573187</v>
      </c>
      <c r="Q14">
        <f>SUM(Q20:Q24)/(SUM(Q3:Q7)-1)</f>
        <v>2.5158227848101267</v>
      </c>
      <c r="R14">
        <f>SUM(R20:R24)/(SUM(R3:R7)-1)</f>
        <v>2.7052252252252251</v>
      </c>
      <c r="S14">
        <f>SUM(S20:S24)/(SUM(S3:S7)-1)</f>
        <v>3.1681651681651681</v>
      </c>
      <c r="T14">
        <f>SUM(T20:T24)/(SUM(T3:T7)-1)</f>
        <v>2.3470319634703198</v>
      </c>
      <c r="U14">
        <f>SUM(U20:U24)/(SUM(U3:U7)-1)</f>
        <v>2.8567197334320622</v>
      </c>
      <c r="V14">
        <f>SUM(V20:V24)/(SUM(V3:V7)-1)</f>
        <v>1.6687719298245616</v>
      </c>
      <c r="W14">
        <f>SUM(W20:W24)/(SUM(W3:W7)-1)</f>
        <v>1.8815004262574597</v>
      </c>
      <c r="X14">
        <f>SUM(X20:X24)/(SUM(X3:X7)-1)</f>
        <v>2.8132796780684104</v>
      </c>
      <c r="Y14">
        <f>SUM(Y20:Y24)/(SUM(Y3:Y7)-1)</f>
        <v>2.9225352112676055</v>
      </c>
    </row>
    <row r="15" spans="1:25" x14ac:dyDescent="0.25">
      <c r="A15" t="s">
        <v>6</v>
      </c>
      <c r="D15">
        <f>ABS(-B10+16*C10-30*D10+16*E10-F10)/12</f>
        <v>0.61548005988527976</v>
      </c>
      <c r="E15">
        <f t="shared" ref="E15:W15" si="4">ABS(-C10+16*D10-30*E10+16*F10-G10)/12</f>
        <v>0.12347762292937735</v>
      </c>
      <c r="F15">
        <f t="shared" si="4"/>
        <v>0.12967365101867964</v>
      </c>
      <c r="G15">
        <f t="shared" si="4"/>
        <v>1.3398702634813964E-2</v>
      </c>
      <c r="H15">
        <f t="shared" si="4"/>
        <v>0.41890829127116053</v>
      </c>
      <c r="I15">
        <f t="shared" si="4"/>
        <v>0.54819730947543888</v>
      </c>
      <c r="J15">
        <f t="shared" si="4"/>
        <v>2.3232796791164967E-2</v>
      </c>
      <c r="K15">
        <f t="shared" si="4"/>
        <v>0.75321729957805872</v>
      </c>
      <c r="L15">
        <f t="shared" si="4"/>
        <v>1.3005087722773583</v>
      </c>
      <c r="M15">
        <f t="shared" si="4"/>
        <v>0.71480057678466491</v>
      </c>
      <c r="N15">
        <f t="shared" si="4"/>
        <v>0.25384377866321373</v>
      </c>
      <c r="O15">
        <f t="shared" si="4"/>
        <v>0.9431252695964053</v>
      </c>
      <c r="P15">
        <f t="shared" si="4"/>
        <v>0.62976018147283652</v>
      </c>
      <c r="Q15">
        <f t="shared" si="4"/>
        <v>0.30945669129875758</v>
      </c>
      <c r="R15">
        <f t="shared" si="4"/>
        <v>0.15089806215164628</v>
      </c>
      <c r="S15">
        <f t="shared" si="4"/>
        <v>0.89864235547454685</v>
      </c>
      <c r="T15">
        <f t="shared" si="4"/>
        <v>1.8078385056899835</v>
      </c>
      <c r="U15">
        <f t="shared" si="4"/>
        <v>1.8518470865654342</v>
      </c>
      <c r="V15">
        <f t="shared" si="4"/>
        <v>0.67871797311147708</v>
      </c>
      <c r="W15">
        <f t="shared" si="4"/>
        <v>1.085194948146974</v>
      </c>
    </row>
    <row r="16" spans="1:25" x14ac:dyDescent="0.25">
      <c r="A16" t="s">
        <v>11</v>
      </c>
      <c r="B16">
        <f>SUM(B3:B7)</f>
        <v>82</v>
      </c>
      <c r="C16">
        <f t="shared" ref="C16:Y16" si="5">SUM(C3:C7)</f>
        <v>81</v>
      </c>
      <c r="D16">
        <f t="shared" si="5"/>
        <v>95</v>
      </c>
      <c r="E16">
        <f t="shared" si="5"/>
        <v>80</v>
      </c>
      <c r="F16">
        <f t="shared" si="5"/>
        <v>77</v>
      </c>
      <c r="G16">
        <f t="shared" si="5"/>
        <v>85</v>
      </c>
      <c r="H16">
        <f t="shared" si="5"/>
        <v>81</v>
      </c>
      <c r="I16">
        <f t="shared" si="5"/>
        <v>80</v>
      </c>
      <c r="J16">
        <f t="shared" si="5"/>
        <v>79</v>
      </c>
      <c r="K16">
        <f t="shared" si="5"/>
        <v>80</v>
      </c>
      <c r="L16">
        <f t="shared" si="5"/>
        <v>81</v>
      </c>
      <c r="M16">
        <f t="shared" si="5"/>
        <v>72</v>
      </c>
      <c r="N16">
        <f t="shared" si="5"/>
        <v>71</v>
      </c>
      <c r="O16">
        <f t="shared" si="5"/>
        <v>79</v>
      </c>
      <c r="P16">
        <f t="shared" si="5"/>
        <v>86</v>
      </c>
      <c r="Q16">
        <f t="shared" si="5"/>
        <v>80</v>
      </c>
      <c r="R16">
        <f t="shared" si="5"/>
        <v>75</v>
      </c>
      <c r="S16">
        <f t="shared" si="5"/>
        <v>78</v>
      </c>
      <c r="T16">
        <f t="shared" si="5"/>
        <v>73</v>
      </c>
      <c r="U16">
        <f t="shared" si="5"/>
        <v>74</v>
      </c>
      <c r="V16">
        <f t="shared" si="5"/>
        <v>76</v>
      </c>
      <c r="W16">
        <f t="shared" si="5"/>
        <v>69</v>
      </c>
      <c r="X16">
        <f t="shared" si="5"/>
        <v>71</v>
      </c>
      <c r="Y16">
        <f t="shared" si="5"/>
        <v>72</v>
      </c>
    </row>
    <row r="17" spans="1:25" x14ac:dyDescent="0.25">
      <c r="A17" t="s">
        <v>10</v>
      </c>
      <c r="B17">
        <f>SUM(B26:B30)/SUM(B3:B7)/B14^1.5</f>
        <v>0.65230029550116064</v>
      </c>
      <c r="C17">
        <f>SUM(C26:C30)/SUM(C3:C7)/C14^1.5</f>
        <v>0.28495626418134251</v>
      </c>
      <c r="D17">
        <f>SUM(D26:D30)/SUM(D3:D7)/D14^1.5</f>
        <v>0.55725193812533624</v>
      </c>
      <c r="E17">
        <f>SUM(E26:E30)/SUM(E3:E7)/E14^1.5</f>
        <v>0.35205921322050598</v>
      </c>
      <c r="F17">
        <f>SUM(F26:F30)/SUM(F3:F7)/F14^1.5</f>
        <v>0.15116089878094255</v>
      </c>
      <c r="G17">
        <f>SUM(G26:G30)/SUM(G3:G7)/G14^1.5</f>
        <v>0.172621113215085</v>
      </c>
      <c r="H17">
        <f>SUM(H26:H30)/SUM(H3:H7)/H14^1.5</f>
        <v>0.13201256080664237</v>
      </c>
      <c r="I17">
        <f>SUM(I26:I30)/SUM(I3:I7)/I14^1.5</f>
        <v>0.46895980224130096</v>
      </c>
      <c r="J17">
        <f>SUM(J26:J30)/SUM(J3:J7)/J14^1.5</f>
        <v>0.41997437269106491</v>
      </c>
      <c r="K17">
        <f>SUM(K26:K30)/SUM(K3:K7)/K14^1.5</f>
        <v>0.21396157991498707</v>
      </c>
      <c r="L17">
        <f>SUM(L26:L30)/SUM(L3:L7)/L14^1.5</f>
        <v>0.68770394731468387</v>
      </c>
      <c r="M17">
        <f>SUM(M26:M30)/SUM(M3:M7)/M14^1.5</f>
        <v>0.23161165922500054</v>
      </c>
      <c r="N17">
        <f>SUM(N26:N30)/SUM(N3:N7)/N14^1.5</f>
        <v>5.8015829238201769E-2</v>
      </c>
      <c r="O17">
        <f>SUM(O26:O30)/SUM(O3:O7)/O14^1.5</f>
        <v>-0.11020794889498835</v>
      </c>
      <c r="P17">
        <f>SUM(P26:P30)/SUM(P3:P7)/P14^1.5</f>
        <v>0.50776618358007053</v>
      </c>
      <c r="Q17">
        <f>SUM(Q26:Q30)/SUM(Q3:Q7)/Q14^1.5</f>
        <v>0.65841062195066691</v>
      </c>
      <c r="R17">
        <f>SUM(R26:R30)/SUM(R3:R7)/R14^1.5</f>
        <v>0.34319734734627366</v>
      </c>
      <c r="S17">
        <f>SUM(S26:S30)/SUM(S3:S7)/S14^1.5</f>
        <v>0.33720942612300336</v>
      </c>
      <c r="T17">
        <f>SUM(T26:T30)/SUM(T3:T7)/T14^1.5</f>
        <v>1.0288477906237274</v>
      </c>
      <c r="U17">
        <f>SUM(U26:U30)/SUM(U3:U7)/U14^1.5</f>
        <v>0.15118251239284458</v>
      </c>
      <c r="V17">
        <f>SUM(V26:V30)/SUM(V3:V7)/V14^1.5</f>
        <v>0.72259994077124723</v>
      </c>
      <c r="W17">
        <f>SUM(W26:W30)/SUM(W3:W7)/W14^1.5</f>
        <v>1.0957512133054981</v>
      </c>
      <c r="X17">
        <f>SUM(X26:X30)/SUM(X3:X7)/X14^1.5</f>
        <v>0.21321090548923513</v>
      </c>
      <c r="Y17">
        <f>SUM(Y26:Y30)/SUM(Y3:Y7)/Y14^1.5</f>
        <v>2.7567259245658615E-2</v>
      </c>
    </row>
    <row r="19" spans="1:25" x14ac:dyDescent="0.25">
      <c r="B19" t="s">
        <v>7</v>
      </c>
    </row>
    <row r="20" spans="1:25" x14ac:dyDescent="0.25">
      <c r="A20">
        <v>0</v>
      </c>
      <c r="B20">
        <f>($A20-B$10)^2*B3</f>
        <v>69.630874479476518</v>
      </c>
      <c r="C20">
        <f>($A20-C$10)^2*C3</f>
        <v>90.293552812071326</v>
      </c>
      <c r="D20">
        <f>($A20-D$10)^2*D3</f>
        <v>89.37030470914128</v>
      </c>
      <c r="E20">
        <f>($A20-E$10)^2*E3</f>
        <v>88.405312499999994</v>
      </c>
      <c r="F20">
        <f>($A20-F$10)^2*F3</f>
        <v>99.826614943498058</v>
      </c>
      <c r="G20">
        <f>($A20-G$10)^2*G3</f>
        <v>116.64000000000001</v>
      </c>
      <c r="H20">
        <f>($A20-H$10)^2*H3</f>
        <v>108.9544276787075</v>
      </c>
      <c r="I20">
        <f>($A20-I$10)^2*I3</f>
        <v>86.202500000000001</v>
      </c>
      <c r="J20">
        <f>($A20-J$10)^2*J3</f>
        <v>89.692837686268234</v>
      </c>
      <c r="K20">
        <f>($A20-K$10)^2*K3</f>
        <v>95.391249999999999</v>
      </c>
      <c r="L20">
        <f>($A20-L$10)^2*L3</f>
        <v>68.716049382716065</v>
      </c>
      <c r="M20">
        <f>($A20-M$10)^2*M3</f>
        <v>91.28086419753086</v>
      </c>
      <c r="N20">
        <f>($A20-N$10)^2*N3</f>
        <v>72.58559809561595</v>
      </c>
      <c r="O20">
        <f>($A20-O$10)^2*O3</f>
        <v>107.98686107995515</v>
      </c>
      <c r="P20">
        <f>($A20-P$10)^2*P3</f>
        <v>84.505137912385067</v>
      </c>
      <c r="Q20">
        <f>($A20-Q$10)^2*Q3</f>
        <v>71.84375</v>
      </c>
      <c r="R20">
        <f>($A20-R$10)^2*R3</f>
        <v>83.077866666666665</v>
      </c>
      <c r="S20">
        <f>($A20-S$10)^2*S3</f>
        <v>102.3326758711374</v>
      </c>
      <c r="T20">
        <f>($A20-T$10)^2*T3</f>
        <v>49.324075811596927</v>
      </c>
      <c r="U20">
        <f>($A20-U$10)^2*U3</f>
        <v>95.456537618699784</v>
      </c>
      <c r="V20">
        <f>($A20-V$10)^2*V3</f>
        <v>46.421052631578959</v>
      </c>
      <c r="W20">
        <f>($A20-W$10)^2*W3</f>
        <v>38.65763495064062</v>
      </c>
      <c r="X20">
        <f>($A20-X$10)^2*X3</f>
        <v>86.788335647688953</v>
      </c>
      <c r="Y20">
        <f>($A20-Y$10)^2*Y3</f>
        <v>99.187500000000014</v>
      </c>
    </row>
    <row r="21" spans="1:25" x14ac:dyDescent="0.25">
      <c r="A21">
        <v>1</v>
      </c>
      <c r="B21">
        <f>($A21-B$10)^2*B4</f>
        <v>1.1256692444973238</v>
      </c>
      <c r="C21">
        <f>($A21-C$10)^2*C4</f>
        <v>2.3786008230452667</v>
      </c>
      <c r="D21">
        <f>($A21-D$10)^2*D4</f>
        <v>1.2924099722991695</v>
      </c>
      <c r="E21">
        <f>($A21-E$10)^2*E4</f>
        <v>2.6260937500000008</v>
      </c>
      <c r="F21">
        <f>($A21-F$10)^2*F4</f>
        <v>1.7613425535503453</v>
      </c>
      <c r="G21">
        <f>($A21-G$10)^2*G4</f>
        <v>4.4800000000000004</v>
      </c>
      <c r="H21">
        <f>($A21-H$10)^2*H4</f>
        <v>3.12147538484987</v>
      </c>
      <c r="I21">
        <f>($A21-I$10)^2*I4</f>
        <v>0.80999999999999983</v>
      </c>
      <c r="J21">
        <f>($A21-J$10)^2*J4</f>
        <v>2.1714468835122585</v>
      </c>
      <c r="K21">
        <f>($A21-K$10)^2*K4</f>
        <v>2.2781250000000002</v>
      </c>
      <c r="L21">
        <f>($A21-L$10)^2*L4</f>
        <v>0.19753086419753105</v>
      </c>
      <c r="M21">
        <f>($A21-M$10)^2*M4</f>
        <v>5.8402777777777786</v>
      </c>
      <c r="N21">
        <f>($A21-N$10)^2*N4</f>
        <v>4.4288831581035506</v>
      </c>
      <c r="O21">
        <f>($A21-O$10)^2*O4</f>
        <v>4.3095657747155922</v>
      </c>
      <c r="P21">
        <f>($A21-P$10)^2*P4</f>
        <v>1.6452136289886419</v>
      </c>
      <c r="Q21">
        <f>($A21-Q$10)^2*Q4</f>
        <v>1.40625</v>
      </c>
      <c r="R21">
        <f>($A21-R$10)^2*R4</f>
        <v>2.7534222222222224</v>
      </c>
      <c r="S21">
        <f>($A21-S$10)^2*S4</f>
        <v>1.6436554898093356</v>
      </c>
      <c r="T21">
        <f>($A21-T$10)^2*T4</f>
        <v>3.7530493525990167E-4</v>
      </c>
      <c r="U21">
        <f>($A21-U$10)^2*U4</f>
        <v>3.0715850986121258</v>
      </c>
      <c r="V21">
        <f>($A21-V$10)^2*V4</f>
        <v>9.9722991689750892E-2</v>
      </c>
      <c r="W21">
        <f>($A21-W$10)^2*W4</f>
        <v>5.0409577819785821E-3</v>
      </c>
      <c r="X21">
        <f>($A21-X$10)^2*X4</f>
        <v>3.4707399325530659</v>
      </c>
      <c r="Y21">
        <f>($A21-Y$10)^2*Y4</f>
        <v>4.2013888888888893</v>
      </c>
    </row>
    <row r="22" spans="1:25" x14ac:dyDescent="0.25">
      <c r="A22">
        <v>2</v>
      </c>
      <c r="B22">
        <f>($A22-B$10)^2*B5</f>
        <v>7.1018738845925018</v>
      </c>
      <c r="C22">
        <f>($A22-C$10)^2*C5</f>
        <v>1.78326474622771</v>
      </c>
      <c r="D22">
        <f>($A22-D$10)^2*D5</f>
        <v>3.8570637119113567</v>
      </c>
      <c r="E22">
        <f>($A22-E$10)^2*E5</f>
        <v>1.9520312499999994</v>
      </c>
      <c r="F22">
        <f>($A22-F$10)^2*F5</f>
        <v>0.65575982459099391</v>
      </c>
      <c r="G22">
        <f>($A22-G$10)^2*G5</f>
        <v>0.23999999999999988</v>
      </c>
      <c r="H22">
        <f>($A22-H$10)^2*H5</f>
        <v>0.3083371437280904</v>
      </c>
      <c r="I22">
        <f>($A22-I$10)^2*I5</f>
        <v>2.4200000000000004</v>
      </c>
      <c r="J22">
        <f>($A22-J$10)^2*J5</f>
        <v>1.5702611760935741</v>
      </c>
      <c r="K22">
        <f>($A22-K$10)^2*K5</f>
        <v>1.0562499999999997</v>
      </c>
      <c r="L22">
        <f>($A22-L$10)^2*L5</f>
        <v>4.8395061728395046</v>
      </c>
      <c r="M22">
        <f>($A22-M$10)^2*M5</f>
        <v>0.30246913580246904</v>
      </c>
      <c r="N22">
        <f>($A22-N$10)^2*N5</f>
        <v>0.39674667724657825</v>
      </c>
      <c r="O22">
        <f>($A22-O$10)^2*O5</f>
        <v>1.8746995673770431E-2</v>
      </c>
      <c r="P22">
        <f>($A22-P$10)^2*P5</f>
        <v>3.8827744726879407</v>
      </c>
      <c r="Q22">
        <f>($A22-Q$10)^2*Q5</f>
        <v>4.6875</v>
      </c>
      <c r="R22">
        <f>($A22-R$10)^2*R5</f>
        <v>1.0250666666666666</v>
      </c>
      <c r="S22">
        <f>($A22-S$10)^2*S5</f>
        <v>0.90203813280736378</v>
      </c>
      <c r="T22">
        <f>($A22-T$10)^2*T5</f>
        <v>6.8095327453556012</v>
      </c>
      <c r="U22">
        <f>($A22-U$10)^2*U5</f>
        <v>0.42074506939371814</v>
      </c>
      <c r="V22">
        <f>($A22-V$10)^2*V5</f>
        <v>12.808864265927975</v>
      </c>
      <c r="W22">
        <f>($A22-W$10)^2*W5</f>
        <v>12.705734089477005</v>
      </c>
      <c r="X22">
        <f>($A22-X$10)^2*X5</f>
        <v>0.63062884348343529</v>
      </c>
      <c r="Y22">
        <f>($A22-Y$10)^2*Y5</f>
        <v>5.5555555555555455E-2</v>
      </c>
    </row>
    <row r="23" spans="1:25" x14ac:dyDescent="0.25">
      <c r="A23">
        <v>3</v>
      </c>
      <c r="B23">
        <f>($A23-B$10)^2*B6</f>
        <v>10.841760856632956</v>
      </c>
      <c r="C23">
        <f>($A23-C$10)^2*C6</f>
        <v>22.534979423868315</v>
      </c>
      <c r="D23">
        <f>($A23-D$10)^2*D6</f>
        <v>36.789362880886422</v>
      </c>
      <c r="E23">
        <f>($A23-E$10)^2*E6</f>
        <v>15.401249999999999</v>
      </c>
      <c r="F23">
        <f>($A23-F$10)^2*F6</f>
        <v>16.74397031539889</v>
      </c>
      <c r="G23">
        <f>($A23-G$10)^2*G6</f>
        <v>14.399999999999999</v>
      </c>
      <c r="H23">
        <f>($A23-H$10)^2*H6</f>
        <v>20.493217497332726</v>
      </c>
      <c r="I23">
        <f>($A23-I$10)^2*I6</f>
        <v>28.830000000000005</v>
      </c>
      <c r="J23">
        <f>($A23-J$10)^2*J6</f>
        <v>16.658868771030281</v>
      </c>
      <c r="K23">
        <f>($A23-K$10)^2*K6</f>
        <v>26.334375000000001</v>
      </c>
      <c r="L23">
        <f>($A23-L$10)^2*L6</f>
        <v>41.086419753086417</v>
      </c>
      <c r="M23">
        <f>($A23-M$10)^2*M6</f>
        <v>4.2800925925925917</v>
      </c>
      <c r="N23">
        <f>($A23-N$10)^2*N6</f>
        <v>13.015274747073995</v>
      </c>
      <c r="O23">
        <f>($A23-O$10)^2*O6</f>
        <v>12.031405223521867</v>
      </c>
      <c r="P23">
        <f>($A23-P$10)^2*P6</f>
        <v>21.525283937263389</v>
      </c>
      <c r="Q23">
        <f>($A23-Q$10)^2*Q6</f>
        <v>10.5625</v>
      </c>
      <c r="R23">
        <f>($A23-R$10)^2*R6</f>
        <v>25.967644444444442</v>
      </c>
      <c r="S23">
        <f>($A23-S$10)^2*S6</f>
        <v>11.08086785009862</v>
      </c>
      <c r="T23">
        <f>($A23-T$10)^2*T6</f>
        <v>23.672358791518107</v>
      </c>
      <c r="U23">
        <f>($A23-U$10)^2*U6</f>
        <v>16.271000730460191</v>
      </c>
      <c r="V23">
        <f>($A23-V$10)^2*V6</f>
        <v>32.310249307479218</v>
      </c>
      <c r="W23">
        <f>($A23-W$10)^2*W6</f>
        <v>12.350346565847513</v>
      </c>
      <c r="X23">
        <f>($A23-X$10)^2*X6</f>
        <v>10.753421940091251</v>
      </c>
      <c r="Y23">
        <f>($A23-Y$10)^2*Y6</f>
        <v>12.90972222222222</v>
      </c>
    </row>
    <row r="24" spans="1:25" x14ac:dyDescent="0.25">
      <c r="A24">
        <v>4</v>
      </c>
      <c r="B24">
        <f>($A24-B$10)^2*B7</f>
        <v>98.043723973825109</v>
      </c>
      <c r="C24">
        <f>($A24-C$10)^2*C7</f>
        <v>89.898491083676262</v>
      </c>
      <c r="D24">
        <f>($A24-D$10)^2*D7</f>
        <v>103.04875346260386</v>
      </c>
      <c r="E24">
        <f>($A24-E$10)^2*E7</f>
        <v>102.60281250000001</v>
      </c>
      <c r="F24">
        <f>($A24-F$10)^2*F7</f>
        <v>94.804520155169527</v>
      </c>
      <c r="G24">
        <f>($A24-G$10)^2*G7</f>
        <v>125.84000000000002</v>
      </c>
      <c r="H24">
        <f>($A24-H$10)^2*H7</f>
        <v>102.55464106081391</v>
      </c>
      <c r="I24">
        <f>($A24-I$10)^2*I7</f>
        <v>97.537499999999994</v>
      </c>
      <c r="J24">
        <f>($A24-J$10)^2*J7</f>
        <v>113.40025636917159</v>
      </c>
      <c r="K24">
        <f>($A24-K$10)^2*K7</f>
        <v>86.490000000000009</v>
      </c>
      <c r="L24">
        <f>($A24-L$10)^2*L7</f>
        <v>77.160493827160494</v>
      </c>
      <c r="M24">
        <f>($A24-M$10)^2*M7</f>
        <v>115.57407407407409</v>
      </c>
      <c r="N24">
        <f>($A24-N$10)^2*N7</f>
        <v>64.165046617734561</v>
      </c>
      <c r="O24">
        <f>($A24-O$10)^2*O7</f>
        <v>88.539496875500703</v>
      </c>
      <c r="P24">
        <f>($A24-P$10)^2*P7</f>
        <v>103.75554353704706</v>
      </c>
      <c r="Q24">
        <f>($A24-Q$10)^2*Q7</f>
        <v>110.25</v>
      </c>
      <c r="R24">
        <f>($A24-R$10)^2*R7</f>
        <v>87.362666666666655</v>
      </c>
      <c r="S24">
        <f>($A24-S$10)^2*S7</f>
        <v>127.98948060486524</v>
      </c>
      <c r="T24">
        <f>($A24-T$10)^2*T7</f>
        <v>89.179958716457122</v>
      </c>
      <c r="U24">
        <f>($A24-U$10)^2*U7</f>
        <v>93.320672023374726</v>
      </c>
      <c r="V24">
        <f>($A24-V$10)^2*V7</f>
        <v>33.5180055401662</v>
      </c>
      <c r="W24">
        <f>($A24-W$10)^2*W7</f>
        <v>64.223272421760143</v>
      </c>
      <c r="X24">
        <f>($A24-X$10)^2*X7</f>
        <v>95.28645110097203</v>
      </c>
      <c r="Y24">
        <f>($A24-Y$10)^2*Y7</f>
        <v>91.145833333333314</v>
      </c>
    </row>
    <row r="26" spans="1:25" x14ac:dyDescent="0.25">
      <c r="A26">
        <v>0</v>
      </c>
      <c r="B26">
        <f>($A20-B$10)^3*B3</f>
        <v>-94.256427649047481</v>
      </c>
      <c r="C26">
        <f>($A20-C$10)^3*C3</f>
        <v>-147.14504902707918</v>
      </c>
      <c r="D26">
        <f>($A20-D$10)^3*D3</f>
        <v>-123.236946493658</v>
      </c>
      <c r="E26">
        <f>($A20-E$10)^3*E3</f>
        <v>-142.55356640624998</v>
      </c>
      <c r="F26">
        <f>($A20-F$10)^3*F3</f>
        <v>-176.31713808202252</v>
      </c>
      <c r="G26">
        <f>($A20-G$10)^3*G3</f>
        <v>-209.95200000000003</v>
      </c>
      <c r="H26">
        <f>($A20-H$10)^3*H3</f>
        <v>-195.04187670879736</v>
      </c>
      <c r="I26">
        <f>($A20-I$10)^3*I3</f>
        <v>-124.99362499999999</v>
      </c>
      <c r="J26">
        <f>($A20-J$10)^3*J3</f>
        <v>-139.64834222039232</v>
      </c>
      <c r="K26">
        <f>($A20-K$10)^3*K3</f>
        <v>-159.78034375000001</v>
      </c>
      <c r="L26">
        <f>($A20-L$10)^3*L3</f>
        <v>-83.986282578875191</v>
      </c>
      <c r="M26">
        <f>($A20-M$10)^3*M3</f>
        <v>-164.81267146776406</v>
      </c>
      <c r="N26">
        <f>($A20-N$10)^3*N3</f>
        <v>-134.94787251579302</v>
      </c>
      <c r="O26">
        <f>($A20-O$10)^3*O3</f>
        <v>-220.07448903636433</v>
      </c>
      <c r="P26">
        <f>($A20-P$10)^3*P3</f>
        <v>-122.827235337769</v>
      </c>
      <c r="Q26">
        <f>($A20-Q$10)^3*Q3</f>
        <v>-98.78515625</v>
      </c>
      <c r="R26">
        <f>($A20-R$10)^3*R3</f>
        <v>-131.81688177777778</v>
      </c>
      <c r="S26">
        <f>($A20-S$10)^3*S3</f>
        <v>-167.9305450193024</v>
      </c>
      <c r="T26">
        <f>($A20-T$10)^3*T3</f>
        <v>-49.999748082988667</v>
      </c>
      <c r="U26">
        <f>($A20-U$10)^3*U3</f>
        <v>-170.2738238603834</v>
      </c>
      <c r="V26">
        <f>($A20-V$10)^3*V3</f>
        <v>-51.307479224376749</v>
      </c>
      <c r="W26">
        <f>($A20-W$10)^3*W3</f>
        <v>-37.537123792651037</v>
      </c>
      <c r="X26">
        <f>($A20-X$10)^3*X3</f>
        <v>-152.79636557691717</v>
      </c>
      <c r="Y26">
        <f>($A20-Y$10)^3*Y3</f>
        <v>-190.10937500000006</v>
      </c>
    </row>
    <row r="27" spans="1:25" x14ac:dyDescent="0.25">
      <c r="A27">
        <v>1</v>
      </c>
      <c r="B27">
        <f>($A21-B$10)^3*B4</f>
        <v>-0.39810253768807796</v>
      </c>
      <c r="C27">
        <f>($A21-C$10)^3*C4</f>
        <v>-1.4976375552507233</v>
      </c>
      <c r="D27">
        <f>($A21-D$10)^3*D4</f>
        <v>-0.48975535792389591</v>
      </c>
      <c r="E27">
        <f>($A21-E$10)^3*E4</f>
        <v>-1.6084824218750005</v>
      </c>
      <c r="F27">
        <f>($A21-F$10)^3*F4</f>
        <v>-1.3496001384346799</v>
      </c>
      <c r="G27">
        <f>($A21-G$10)^3*G4</f>
        <v>-3.584000000000001</v>
      </c>
      <c r="H27">
        <f>($A21-H$10)^3*H4</f>
        <v>-2.46635092136286</v>
      </c>
      <c r="I27">
        <f>($A21-I$10)^3*I4</f>
        <v>-0.36449999999999988</v>
      </c>
      <c r="J27">
        <f>($A21-J$10)^3*J4</f>
        <v>-1.2094134541080934</v>
      </c>
      <c r="K27">
        <f>($A21-K$10)^3*K4</f>
        <v>-1.5377343750000003</v>
      </c>
      <c r="L27">
        <f>($A21-L$10)^3*L4</f>
        <v>-4.3895747599451362E-2</v>
      </c>
      <c r="M27">
        <f>($A21-M$10)^3*M4</f>
        <v>-4.7046682098765435</v>
      </c>
      <c r="N27">
        <f>($A21-N$10)^3*N4</f>
        <v>-3.8050967978072756</v>
      </c>
      <c r="O27">
        <f>($A21-O$10)^3*O4</f>
        <v>-4.4732201712237805</v>
      </c>
      <c r="P27">
        <f>($A21-P$10)^3*P4</f>
        <v>-0.74608525035531426</v>
      </c>
      <c r="Q27">
        <f>($A21-Q$10)^3*Q4</f>
        <v>-0.52734375</v>
      </c>
      <c r="R27">
        <f>($A21-R$10)^3*R4</f>
        <v>-1.6153410370370371</v>
      </c>
      <c r="S27">
        <f>($A21-S$10)^3*S4</f>
        <v>-1.0536253139803433</v>
      </c>
      <c r="T27">
        <f>($A21-T$10)^3*T4</f>
        <v>-5.1411634967110026E-6</v>
      </c>
      <c r="U27">
        <f>($A21-U$10)^3*U4</f>
        <v>-2.4074585908040986</v>
      </c>
      <c r="V27">
        <f>($A21-V$10)^3*V4</f>
        <v>-1.0497157019973788E-2</v>
      </c>
      <c r="W27">
        <f>($A21-W$10)^3*W4</f>
        <v>1.4611471831821988E-4</v>
      </c>
      <c r="X27">
        <f>($A21-X$10)^3*X4</f>
        <v>-2.6397176951812051</v>
      </c>
      <c r="Y27">
        <f>($A21-Y$10)^3*Y4</f>
        <v>-3.8512731481481488</v>
      </c>
    </row>
    <row r="28" spans="1:25" x14ac:dyDescent="0.25">
      <c r="A28">
        <v>2</v>
      </c>
      <c r="B28">
        <f>($A22-B$10)^3*B5</f>
        <v>4.5902355595536894</v>
      </c>
      <c r="C28">
        <f>($A22-C$10)^3*C5</f>
        <v>0.66046842452878163</v>
      </c>
      <c r="D28">
        <f>($A22-D$10)^3*D5</f>
        <v>2.3954395684502106</v>
      </c>
      <c r="E28">
        <f>($A22-E$10)^3*E5</f>
        <v>0.7564121093749997</v>
      </c>
      <c r="F28">
        <f>($A22-F$10)^3*F5</f>
        <v>0.15329450444984277</v>
      </c>
      <c r="G28">
        <f>($A22-G$10)^3*G5</f>
        <v>4.7999999999999973E-2</v>
      </c>
      <c r="H28">
        <f>($A22-H$10)^3*H5</f>
        <v>6.4712733868858494E-2</v>
      </c>
      <c r="I28">
        <f>($A22-I$10)^3*I5</f>
        <v>1.3310000000000004</v>
      </c>
      <c r="J28">
        <f>($A22-J$10)^3*J5</f>
        <v>0.6956853311806972</v>
      </c>
      <c r="K28">
        <f>($A22-K$10)^3*K5</f>
        <v>0.34328124999999987</v>
      </c>
      <c r="L28">
        <f>($A22-L$10)^3*L5</f>
        <v>3.7640603566529474</v>
      </c>
      <c r="M28">
        <f>($A22-M$10)^3*M5</f>
        <v>5.8813443072702302E-2</v>
      </c>
      <c r="N28">
        <f>($A22-N$10)^3*N5</f>
        <v>5.5879813696701169E-2</v>
      </c>
      <c r="O28">
        <f>($A22-O$10)^3*O5</f>
        <v>-7.119112281178682E-4</v>
      </c>
      <c r="P28">
        <f>($A22-P$10)^3*P5</f>
        <v>2.1219813978643405</v>
      </c>
      <c r="Q28">
        <f>($A22-Q$10)^3*Q5</f>
        <v>2.9296875</v>
      </c>
      <c r="R28">
        <f>($A22-R$10)^3*R5</f>
        <v>0.42369422222222219</v>
      </c>
      <c r="S28">
        <f>($A22-S$10)^3*S5</f>
        <v>0.32380856049495116</v>
      </c>
      <c r="T28">
        <f>($A22-T$10)^3*T5</f>
        <v>6.7162514748712772</v>
      </c>
      <c r="U28">
        <f>($A22-U$10)^3*U5</f>
        <v>9.0971906895939064E-2</v>
      </c>
      <c r="V28">
        <f>($A22-V$10)^3*V5</f>
        <v>11.460562764251344</v>
      </c>
      <c r="W28">
        <f>($A22-W$10)^3*W5</f>
        <v>13.074016236998078</v>
      </c>
      <c r="X28">
        <f>($A22-X$10)^3*X5</f>
        <v>0.1509956385805408</v>
      </c>
      <c r="Y28">
        <f>($A22-Y$10)^3*Y5</f>
        <v>4.6296296296296172E-3</v>
      </c>
    </row>
    <row r="29" spans="1:25" x14ac:dyDescent="0.25">
      <c r="A29">
        <v>3</v>
      </c>
      <c r="B29">
        <f>($A23-B$10)^3*B6</f>
        <v>17.849240434700597</v>
      </c>
      <c r="C29">
        <f>($A23-C$10)^3*C6</f>
        <v>30.881268099375099</v>
      </c>
      <c r="D29">
        <f>($A23-D$10)^3*D6</f>
        <v>59.637493512173776</v>
      </c>
      <c r="E29">
        <f>($A23-E$10)^3*E6</f>
        <v>21.369234374999998</v>
      </c>
      <c r="F29">
        <f>($A23-F$10)^3*F6</f>
        <v>20.658145194323307</v>
      </c>
      <c r="G29">
        <f>($A23-G$10)^3*G6</f>
        <v>17.28</v>
      </c>
      <c r="H29">
        <f>($A23-H$10)^3*H6</f>
        <v>24.794263144921075</v>
      </c>
      <c r="I29">
        <f>($A23-I$10)^3*I6</f>
        <v>44.686500000000009</v>
      </c>
      <c r="J29">
        <f>($A23-J$10)^3*J6</f>
        <v>24.039380251866479</v>
      </c>
      <c r="K29">
        <f>($A23-K$10)^3*K6</f>
        <v>34.893046874999996</v>
      </c>
      <c r="L29">
        <f>($A23-L$10)^3*L6</f>
        <v>73.042524005486968</v>
      </c>
      <c r="M29">
        <f>($A23-M$10)^3*M6</f>
        <v>5.1123328189300405</v>
      </c>
      <c r="N29">
        <f>($A23-N$10)^3*N6</f>
        <v>14.848412035394276</v>
      </c>
      <c r="O29">
        <f>($A23-O$10)^3*O6</f>
        <v>11.574516417565338</v>
      </c>
      <c r="P29">
        <f>($A23-P$10)^3*P6</f>
        <v>33.289101902977102</v>
      </c>
      <c r="Q29">
        <f>($A23-Q$10)^3*Q6</f>
        <v>17.1640625</v>
      </c>
      <c r="R29">
        <f>($A23-R$10)^3*R6</f>
        <v>36.700937481481482</v>
      </c>
      <c r="S29">
        <f>($A23-S$10)^3*S6</f>
        <v>15.058615283467356</v>
      </c>
      <c r="T29">
        <f>($A23-T$10)^3*T6</f>
        <v>47.020438695481168</v>
      </c>
      <c r="U29">
        <f>($A23-U$10)^3*U6</f>
        <v>19.789054942451582</v>
      </c>
      <c r="V29">
        <f>($A23-V$10)^3*V6</f>
        <v>61.219419740486941</v>
      </c>
      <c r="W29">
        <f>($A23-W$10)^3*W6</f>
        <v>25.05867419157466</v>
      </c>
      <c r="X29">
        <f>($A23-X$10)^3*X6</f>
        <v>13.328184939831408</v>
      </c>
      <c r="Y29">
        <f>($A23-Y$10)^3*Y6</f>
        <v>13.985532407407405</v>
      </c>
    </row>
    <row r="30" spans="1:25" x14ac:dyDescent="0.25">
      <c r="A30">
        <v>4</v>
      </c>
      <c r="B30">
        <f>($A24-B$10)^3*B7</f>
        <v>259.45717197951279</v>
      </c>
      <c r="C30">
        <f>($A24-C$10)^3*C7</f>
        <v>213.09271960575114</v>
      </c>
      <c r="D30">
        <f>($A24-D$10)^3*D7</f>
        <v>270.09620644408801</v>
      </c>
      <c r="E30">
        <f>($A24-E$10)^3*E7</f>
        <v>244.96421484375006</v>
      </c>
      <c r="F30">
        <f>($A24-F$10)^3*F7</f>
        <v>211.77113593102808</v>
      </c>
      <c r="G30">
        <f>($A24-G$10)^3*G7</f>
        <v>276.84800000000007</v>
      </c>
      <c r="H30">
        <f>($A24-H$10)^3*H7</f>
        <v>226.63309567760109</v>
      </c>
      <c r="I30">
        <f>($A24-I$10)^3*I7</f>
        <v>248.72062499999996</v>
      </c>
      <c r="J30">
        <f>($A24-J$10)^3*J7</f>
        <v>277.04113264873564</v>
      </c>
      <c r="K30">
        <f>($A24-K$10)^3*K7</f>
        <v>201.08925000000005</v>
      </c>
      <c r="L30">
        <f>($A24-L$10)^3*L7</f>
        <v>214.33470507544581</v>
      </c>
      <c r="M30">
        <f>($A24-M$10)^3*M7</f>
        <v>253.62088477366262</v>
      </c>
      <c r="N30">
        <f>($A24-N$10)^3*N7</f>
        <v>137.36742374500921</v>
      </c>
      <c r="O30">
        <f>($A24-O$10)^3*O7</f>
        <v>173.71673437598238</v>
      </c>
      <c r="P30">
        <f>($A24-P$10)^3*P7</f>
        <v>264.21469807689891</v>
      </c>
      <c r="Q30">
        <f>($A24-Q$10)^3*Q7</f>
        <v>289.40625</v>
      </c>
      <c r="R30">
        <f>($A24-R$10)^3*R7</f>
        <v>210.8352355555555</v>
      </c>
      <c r="S30">
        <f>($A24-S$10)^3*S7</f>
        <v>301.92390296532312</v>
      </c>
      <c r="T30">
        <f>($A24-T$10)^3*T7</f>
        <v>266.3182328792829</v>
      </c>
      <c r="U30">
        <f>($A24-U$10)^3*U7</f>
        <v>206.81878664639805</v>
      </c>
      <c r="V30">
        <f>($A24-V$10)^3*V7</f>
        <v>97.025805511007405</v>
      </c>
      <c r="W30">
        <f>($A24-W$10)^3*W7</f>
        <v>194.53136139344741</v>
      </c>
      <c r="X30">
        <f>($A24-X$10)^3*X7</f>
        <v>213.38796795851488</v>
      </c>
      <c r="Y30">
        <f>($A24-Y$10)^3*Y7</f>
        <v>189.88715277777771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Avg-2ndD</vt:lpstr>
      <vt:lpstr>Var-Skew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msalo</dc:creator>
  <cp:lastModifiedBy>msalo</cp:lastModifiedBy>
  <cp:lastPrinted>2019-09-04T14:00:40Z</cp:lastPrinted>
  <dcterms:created xsi:type="dcterms:W3CDTF">2019-09-03T18:45:22Z</dcterms:created>
  <dcterms:modified xsi:type="dcterms:W3CDTF">2019-09-04T14:28:14Z</dcterms:modified>
</cp:coreProperties>
</file>